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2360"/>
  </bookViews>
  <sheets>
    <sheet name="Размер обеспеч. исполнен. о (2" sheetId="3" r:id="rId1"/>
  </sheets>
  <calcPr calcId="145621"/>
</workbook>
</file>

<file path=xl/calcChain.xml><?xml version="1.0" encoding="utf-8"?>
<calcChain xmlns="http://schemas.openxmlformats.org/spreadsheetml/2006/main">
  <c r="AA6" i="3" l="1"/>
  <c r="L60" i="3"/>
  <c r="G59" i="3"/>
  <c r="K57" i="3"/>
  <c r="J56" i="3"/>
  <c r="AA22" i="3" l="1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J60" i="3" l="1"/>
  <c r="F56" i="3"/>
  <c r="J57" i="3"/>
  <c r="I22" i="3" l="1"/>
  <c r="R14" i="3"/>
  <c r="U14" i="3"/>
  <c r="X13" i="3"/>
  <c r="X14" i="3"/>
  <c r="R15" i="3" l="1"/>
  <c r="L14" i="3"/>
  <c r="Y14" i="3" s="1"/>
  <c r="L15" i="3"/>
  <c r="F14" i="3"/>
  <c r="F15" i="3"/>
  <c r="U15" i="3"/>
  <c r="X15" i="3"/>
  <c r="F16" i="3"/>
  <c r="L16" i="3"/>
  <c r="R16" i="3"/>
  <c r="U16" i="3"/>
  <c r="X16" i="3"/>
  <c r="F17" i="3"/>
  <c r="I17" i="3"/>
  <c r="R17" i="3"/>
  <c r="X17" i="3"/>
  <c r="F18" i="3"/>
  <c r="I18" i="3"/>
  <c r="R18" i="3"/>
  <c r="U18" i="3"/>
  <c r="X18" i="3"/>
  <c r="F19" i="3"/>
  <c r="L19" i="3"/>
  <c r="R19" i="3"/>
  <c r="X19" i="3"/>
  <c r="F20" i="3"/>
  <c r="L20" i="3"/>
  <c r="R20" i="3"/>
  <c r="X20" i="3"/>
  <c r="F21" i="3"/>
  <c r="L21" i="3"/>
  <c r="R21" i="3"/>
  <c r="U21" i="3"/>
  <c r="X21" i="3"/>
  <c r="F22" i="3"/>
  <c r="R22" i="3"/>
  <c r="X22" i="3"/>
  <c r="Y20" i="3" l="1"/>
  <c r="Y15" i="3"/>
  <c r="Y18" i="3"/>
  <c r="Y16" i="3"/>
  <c r="Y22" i="3"/>
  <c r="Y21" i="3"/>
  <c r="Y17" i="3"/>
  <c r="Y19" i="3"/>
  <c r="X6" i="3"/>
  <c r="U6" i="3"/>
  <c r="R6" i="3"/>
  <c r="L6" i="3"/>
  <c r="I6" i="3"/>
  <c r="F6" i="3"/>
  <c r="Y6" i="3" l="1"/>
  <c r="X12" i="3"/>
  <c r="X11" i="3"/>
  <c r="X10" i="3"/>
  <c r="X9" i="3"/>
  <c r="X7" i="3"/>
  <c r="X8" i="3"/>
  <c r="U13" i="3"/>
  <c r="U11" i="3"/>
  <c r="U10" i="3"/>
  <c r="U9" i="3"/>
  <c r="U8" i="3"/>
  <c r="R13" i="3"/>
  <c r="R12" i="3"/>
  <c r="R11" i="3"/>
  <c r="R10" i="3"/>
  <c r="R9" i="3"/>
  <c r="R8" i="3"/>
  <c r="F13" i="3"/>
  <c r="F12" i="3"/>
  <c r="F11" i="3"/>
  <c r="F10" i="3"/>
  <c r="F9" i="3"/>
  <c r="F8" i="3"/>
  <c r="F7" i="3"/>
  <c r="I12" i="3"/>
  <c r="I11" i="3"/>
  <c r="I10" i="3"/>
  <c r="I9" i="3"/>
  <c r="L7" i="3"/>
  <c r="L8" i="3"/>
  <c r="Y9" i="3" l="1"/>
  <c r="Y8" i="3"/>
  <c r="Y11" i="3"/>
  <c r="Y12" i="3"/>
  <c r="Y10" i="3"/>
  <c r="L13" i="3"/>
  <c r="Y13" i="3" s="1"/>
  <c r="R7" i="3"/>
  <c r="S7" i="3" l="1"/>
  <c r="U7" i="3" l="1"/>
  <c r="Y7" i="3" s="1"/>
</calcChain>
</file>

<file path=xl/sharedStrings.xml><?xml version="1.0" encoding="utf-8"?>
<sst xmlns="http://schemas.openxmlformats.org/spreadsheetml/2006/main" count="133" uniqueCount="70">
  <si>
    <t>Адрес</t>
  </si>
  <si>
    <t>общая S  жилых и нежилых помещений, м2</t>
  </si>
  <si>
    <t>Стоимость работ, услуг по содержанию и ремонту жилого помещения за 1 м2</t>
  </si>
  <si>
    <t>теплоснабжение</t>
  </si>
  <si>
    <t>ГВС</t>
  </si>
  <si>
    <t>ХВС</t>
  </si>
  <si>
    <t>Водоотведение</t>
  </si>
  <si>
    <t>количество  кВт  на 1 чел.</t>
  </si>
  <si>
    <t>Электроснабжение</t>
  </si>
  <si>
    <t>цена   в месяц</t>
  </si>
  <si>
    <t>Рои</t>
  </si>
  <si>
    <t>стоимость</t>
  </si>
  <si>
    <t>тариф руб\чел</t>
  </si>
  <si>
    <t>руб. кВт\час</t>
  </si>
  <si>
    <t>стоимость, руб.</t>
  </si>
  <si>
    <t>руб.</t>
  </si>
  <si>
    <t>Ооу (размер обеспечения исполнения обязатель-ств)</t>
  </si>
  <si>
    <t>общ. кол-во   потребителей, чел.</t>
  </si>
  <si>
    <t>г. Дюртюли ул. Матросова, 10</t>
  </si>
  <si>
    <t>количество  куб.м  на 1 чел.</t>
  </si>
  <si>
    <t>количество  Гкал  на 1 кв.м.</t>
  </si>
  <si>
    <t>ДЭиТС</t>
  </si>
  <si>
    <t>тариф (ХВ-руб\чел(39,26), подогрев руб.Гкал (2519))</t>
  </si>
  <si>
    <t>тариф Гкал</t>
  </si>
  <si>
    <t>г.Дюртюли, ул.  В.Горшкова д.24;</t>
  </si>
  <si>
    <t>г.Дюртюли, ул. Гагарина, д.7;</t>
  </si>
  <si>
    <t>г.Дюртюли, ул. Гагарина, д. 9;</t>
  </si>
  <si>
    <t>г.Дюртюли, ул. Гагарина, д.11;</t>
  </si>
  <si>
    <t>г.Дюртюли, ул. Красноармейская, д.36;</t>
  </si>
  <si>
    <t>г.Дюртюли, ул. Н. Наджми, д.23;</t>
  </si>
  <si>
    <t>г.Дюртюли, ул. Н. Наджми, д.48;</t>
  </si>
  <si>
    <t>г.Дюртюли, ул. Н.Наджми, д.39;</t>
  </si>
  <si>
    <t>г.Дюртюли, ул. Седова, д.26/5;</t>
  </si>
  <si>
    <t>г.Дюртюли, ул. Советская, д.95;</t>
  </si>
  <si>
    <t>г.Дюртюли, ул. Уфимская, д.31;</t>
  </si>
  <si>
    <t>г.Дюртюли, ул. Уфимская, д.33;</t>
  </si>
  <si>
    <t>г.Дюртюли, ул.  Ш.Бабича, д.10/1;</t>
  </si>
  <si>
    <t>-</t>
  </si>
  <si>
    <t>_</t>
  </si>
  <si>
    <t>9*3,186=28,67куб.м.*43,46=1246,00 р. хв</t>
  </si>
  <si>
    <t xml:space="preserve">28,67*0,0651(норматив на подогрев)=1,87Гкал*2775,95 руб/Гкал=5191,03 гвс на 9 чел </t>
  </si>
  <si>
    <t>№ лота</t>
  </si>
  <si>
    <t>газоснаюжение</t>
  </si>
  <si>
    <t>тариф куб.м</t>
  </si>
  <si>
    <t>количество  куб.м.  на 1 кв.м.</t>
  </si>
  <si>
    <t xml:space="preserve">Размер платы за коммунальные услуги, руб. в месяц </t>
  </si>
  <si>
    <t>Коэффициент 0,5</t>
  </si>
  <si>
    <r>
      <t>Ооу</t>
    </r>
    <r>
      <rPr>
        <sz val="15"/>
        <color theme="1"/>
        <rFont val="Times New Roman"/>
        <family val="1"/>
        <charset val="204"/>
      </rPr>
      <t>- размер обеспечения исполнения обязательств по отбору управляющей организации</t>
    </r>
  </si>
  <si>
    <r>
      <t>0,5</t>
    </r>
    <r>
      <rPr>
        <sz val="15"/>
        <color theme="1"/>
        <rFont val="Times New Roman"/>
        <family val="1"/>
        <charset val="204"/>
      </rPr>
      <t xml:space="preserve"> - установленный коэффициент</t>
    </r>
  </si>
  <si>
    <r>
      <t xml:space="preserve">Рои </t>
    </r>
    <r>
      <rPr>
        <sz val="15"/>
        <color theme="1"/>
        <rFont val="Times New Roman"/>
        <family val="1"/>
        <charset val="204"/>
      </rPr>
      <t>- размер ежемесячной платы за содержание и ремонт общего имущества</t>
    </r>
  </si>
  <si>
    <r>
      <t xml:space="preserve">Рку - </t>
    </r>
    <r>
      <rPr>
        <sz val="15"/>
        <color theme="1"/>
        <rFont val="Times New Roman"/>
        <family val="1"/>
        <charset val="204"/>
      </rPr>
      <t>размер ежемесячной платы за коммунальные услуги</t>
    </r>
  </si>
  <si>
    <t xml:space="preserve">Расчет размера обеспечения исполнения обязательств </t>
  </si>
  <si>
    <t>г. Дюртюли ул. Генерала Шаймуратова, д. 4</t>
  </si>
  <si>
    <r>
      <rPr>
        <b/>
        <sz val="20"/>
        <color theme="1"/>
        <rFont val="Times New Roman"/>
        <family val="1"/>
        <charset val="204"/>
      </rPr>
      <t>ПРИЛОЖЕНИЕ №10</t>
    </r>
    <r>
      <rPr>
        <sz val="20"/>
        <color theme="1"/>
        <rFont val="Times New Roman"/>
        <family val="1"/>
        <charset val="204"/>
      </rPr>
      <t xml:space="preserve">
Объект конкурса по отбору 
управляющей организации для 
управления многоквартирными домами</t>
    </r>
  </si>
  <si>
    <t>г.Дюртюли, ул. Салавата Юлаева д.2.</t>
  </si>
  <si>
    <t>г.Дюртюли, ул. Н. Наджми, д.37;</t>
  </si>
  <si>
    <t>110*3,186=350,46куб.м.*54,44=19079,04</t>
  </si>
  <si>
    <t>350,46*0,0626=22,99Гкал*3675,13=84491,24</t>
  </si>
  <si>
    <t>93*1,649=153,36куб.м.*54,44=8348,92 р. хв</t>
  </si>
  <si>
    <t xml:space="preserve">153,36*0,0626(норматив на подогрев) =9,6Гкал *3675,13гкал =35281,25 гвс на 93 чел </t>
  </si>
  <si>
    <t>23*3,186=73,28куб.м.*54,44=3989,36 р. хв</t>
  </si>
  <si>
    <t xml:space="preserve">73,28*0,0651(норматив на подогрев)=4,77Гкал*3675,13 руб/Гкал=17530,37 гвс на 23 чел </t>
  </si>
  <si>
    <t>10*3,186=31,86куб.м.*54,44=1734,46 р. хв</t>
  </si>
  <si>
    <t xml:space="preserve">31,86*0,0651(норматив на подогрев)=2,07Гкал*3675,13 руб/Гкал=7607,52 гвс на 10 чел </t>
  </si>
  <si>
    <t>31*3,186=98,77куб.м.*54,44=5377,04 р. хв</t>
  </si>
  <si>
    <t xml:space="preserve">98,77*0,0651(норматив на подогрев)=6,43Гкал*3675,13 руб/Гкал=23631,09гвс на 31 чел </t>
  </si>
  <si>
    <t xml:space="preserve">25,49*0,0651(норматив на подогрев)=1,66Гкал*3675,13 руб/Гкал=6100,72 гвс на 8 чел </t>
  </si>
  <si>
    <t>26*3,186=82,84куб.м.*54,44=4509,81 р. хв</t>
  </si>
  <si>
    <t>8*3,186=25,49куб.м.*54,44=1387,68 р. хв</t>
  </si>
  <si>
    <t xml:space="preserve">82,84*0,0626(норматив на подогрев)=5,186Гкал*3675,13 руб/Гкал=19073,92 гвс на 26 чел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</si>
</sst>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center"/>
    </xf>
    <xf numFmtId="2" fontId="6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/>
    </xf>
    <xf numFmtId="164" fontId="2" fillId="0" borderId="1" xfId="0" applyNumberFormat="1" applyFont="1" applyFill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3" fillId="0" borderId="0" xfId="0" applyNumberFormat="1" applyFont="1"/>
    <xf numFmtId="0" fontId="2" fillId="0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tabSelected="1" view="pageBreakPreview" topLeftCell="B31" zoomScale="60" zoomScaleNormal="70" workbookViewId="0">
      <selection activeCell="E28" sqref="E28"/>
    </sheetView>
  </sheetViews>
  <sheetFormatPr defaultRowHeight="59.25" customHeight="1" x14ac:dyDescent="0.3"/>
  <cols>
    <col min="1" max="1" width="9.28515625" style="1" bestFit="1" customWidth="1"/>
    <col min="2" max="2" width="35.5703125" style="2" customWidth="1"/>
    <col min="3" max="3" width="11.85546875" style="2" customWidth="1"/>
    <col min="4" max="4" width="11.7109375" style="2" customWidth="1"/>
    <col min="5" max="5" width="12" style="2" bestFit="1" customWidth="1"/>
    <col min="6" max="6" width="17.140625" style="2" customWidth="1"/>
    <col min="7" max="9" width="12.5703125" style="2" customWidth="1"/>
    <col min="10" max="10" width="13.140625" style="2" customWidth="1"/>
    <col min="11" max="11" width="16" style="2" customWidth="1"/>
    <col min="12" max="12" width="17" style="2" customWidth="1"/>
    <col min="13" max="13" width="11.42578125" style="2" customWidth="1"/>
    <col min="14" max="14" width="11.5703125" style="2" customWidth="1"/>
    <col min="15" max="15" width="13.7109375" style="2" customWidth="1"/>
    <col min="16" max="16" width="10.28515625" style="2" customWidth="1"/>
    <col min="17" max="17" width="12" style="2" bestFit="1" customWidth="1"/>
    <col min="18" max="18" width="13.7109375" style="2" customWidth="1"/>
    <col min="19" max="19" width="15.5703125" style="2" customWidth="1"/>
    <col min="20" max="20" width="12" style="2" bestFit="1" customWidth="1"/>
    <col min="21" max="21" width="12.28515625" style="2" customWidth="1"/>
    <col min="22" max="22" width="10.7109375" style="2" customWidth="1"/>
    <col min="23" max="23" width="12" style="2" bestFit="1" customWidth="1"/>
    <col min="24" max="24" width="12.7109375" style="2" customWidth="1"/>
    <col min="25" max="25" width="13.42578125" style="2" customWidth="1"/>
    <col min="26" max="26" width="11.28515625" style="2" customWidth="1"/>
    <col min="27" max="27" width="15.7109375" style="2" customWidth="1"/>
    <col min="28" max="16384" width="9.140625" style="2"/>
  </cols>
  <sheetData>
    <row r="1" spans="1:27" ht="70.5" customHeight="1" x14ac:dyDescent="0.3">
      <c r="U1" s="66" t="s">
        <v>53</v>
      </c>
      <c r="V1" s="66"/>
      <c r="W1" s="66"/>
      <c r="X1" s="66"/>
      <c r="Y1" s="66"/>
      <c r="Z1" s="66"/>
      <c r="AA1" s="66"/>
    </row>
    <row r="2" spans="1:27" ht="49.5" customHeight="1" x14ac:dyDescent="0.3">
      <c r="B2" s="67" t="s">
        <v>51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</row>
    <row r="3" spans="1:27" ht="23.25" customHeight="1" x14ac:dyDescent="0.3"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59.25" customHeight="1" x14ac:dyDescent="0.3">
      <c r="A4" s="64" t="s">
        <v>41</v>
      </c>
      <c r="B4" s="62" t="s">
        <v>0</v>
      </c>
      <c r="C4" s="62" t="s">
        <v>1</v>
      </c>
      <c r="D4" s="62" t="s">
        <v>17</v>
      </c>
      <c r="E4" s="60" t="s">
        <v>2</v>
      </c>
      <c r="F4" s="61"/>
      <c r="G4" s="59" t="s">
        <v>44</v>
      </c>
      <c r="H4" s="60" t="s">
        <v>42</v>
      </c>
      <c r="I4" s="61"/>
      <c r="J4" s="59" t="s">
        <v>20</v>
      </c>
      <c r="K4" s="59" t="s">
        <v>3</v>
      </c>
      <c r="L4" s="59"/>
      <c r="M4" s="59" t="s">
        <v>19</v>
      </c>
      <c r="N4" s="59" t="s">
        <v>4</v>
      </c>
      <c r="O4" s="59"/>
      <c r="P4" s="59" t="s">
        <v>19</v>
      </c>
      <c r="Q4" s="59" t="s">
        <v>5</v>
      </c>
      <c r="R4" s="59"/>
      <c r="S4" s="59" t="s">
        <v>19</v>
      </c>
      <c r="T4" s="59" t="s">
        <v>6</v>
      </c>
      <c r="U4" s="59"/>
      <c r="V4" s="59" t="s">
        <v>7</v>
      </c>
      <c r="W4" s="59" t="s">
        <v>8</v>
      </c>
      <c r="X4" s="59"/>
      <c r="Y4" s="62" t="s">
        <v>45</v>
      </c>
      <c r="Z4" s="57" t="s">
        <v>46</v>
      </c>
      <c r="AA4" s="5" t="s">
        <v>16</v>
      </c>
    </row>
    <row r="5" spans="1:27" ht="59.25" customHeight="1" thickBot="1" x14ac:dyDescent="0.35">
      <c r="A5" s="65"/>
      <c r="B5" s="63"/>
      <c r="C5" s="63"/>
      <c r="D5" s="63"/>
      <c r="E5" s="6" t="s">
        <v>9</v>
      </c>
      <c r="F5" s="6" t="s">
        <v>10</v>
      </c>
      <c r="G5" s="59"/>
      <c r="H5" s="6" t="s">
        <v>43</v>
      </c>
      <c r="I5" s="6" t="s">
        <v>11</v>
      </c>
      <c r="J5" s="59"/>
      <c r="K5" s="6" t="s">
        <v>23</v>
      </c>
      <c r="L5" s="6" t="s">
        <v>11</v>
      </c>
      <c r="M5" s="59"/>
      <c r="N5" s="6" t="s">
        <v>22</v>
      </c>
      <c r="O5" s="6" t="s">
        <v>11</v>
      </c>
      <c r="P5" s="59"/>
      <c r="Q5" s="6" t="s">
        <v>12</v>
      </c>
      <c r="R5" s="6" t="s">
        <v>11</v>
      </c>
      <c r="S5" s="59"/>
      <c r="T5" s="6" t="s">
        <v>12</v>
      </c>
      <c r="U5" s="6" t="s">
        <v>11</v>
      </c>
      <c r="V5" s="59"/>
      <c r="W5" s="7" t="s">
        <v>13</v>
      </c>
      <c r="X5" s="7" t="s">
        <v>14</v>
      </c>
      <c r="Y5" s="63"/>
      <c r="Z5" s="58"/>
      <c r="AA5" s="8" t="s">
        <v>15</v>
      </c>
    </row>
    <row r="6" spans="1:27" ht="49.5" customHeight="1" thickBot="1" x14ac:dyDescent="0.35">
      <c r="A6" s="9">
        <v>1</v>
      </c>
      <c r="B6" s="32" t="s">
        <v>52</v>
      </c>
      <c r="C6" s="18">
        <v>2374.5</v>
      </c>
      <c r="D6" s="19">
        <v>110</v>
      </c>
      <c r="E6" s="20">
        <v>29.55</v>
      </c>
      <c r="F6" s="21">
        <f>C6*E6*12</f>
        <v>841997.70000000007</v>
      </c>
      <c r="G6" s="33">
        <v>12</v>
      </c>
      <c r="H6" s="33">
        <v>11.67</v>
      </c>
      <c r="I6" s="21">
        <f>D6*G6*H6</f>
        <v>15404.4</v>
      </c>
      <c r="J6" s="41">
        <v>0.28100000000000003</v>
      </c>
      <c r="K6" s="40">
        <v>3675.13</v>
      </c>
      <c r="L6" s="21">
        <f>C6*J6*K6/8</f>
        <v>306521.69099812501</v>
      </c>
      <c r="M6" s="22">
        <v>3.1859999999999999</v>
      </c>
      <c r="N6" s="42">
        <v>54.44</v>
      </c>
      <c r="O6" s="21">
        <v>84491.24</v>
      </c>
      <c r="P6" s="22">
        <v>4.2699999999999996</v>
      </c>
      <c r="Q6" s="20">
        <v>54.44</v>
      </c>
      <c r="R6" s="21">
        <f t="shared" ref="R6" si="0">D6*P6*Q6</f>
        <v>25570.467999999993</v>
      </c>
      <c r="S6" s="22">
        <v>4.2699999999999996</v>
      </c>
      <c r="T6" s="20">
        <v>63.98</v>
      </c>
      <c r="U6" s="21">
        <f t="shared" ref="U6:U11" si="1">D6*S6*T6</f>
        <v>30051.405999999995</v>
      </c>
      <c r="V6" s="20">
        <v>148</v>
      </c>
      <c r="W6" s="20">
        <v>5.55</v>
      </c>
      <c r="X6" s="20">
        <f t="shared" ref="X6" si="2">W6*V6*D6</f>
        <v>90354</v>
      </c>
      <c r="Y6" s="21">
        <f t="shared" ref="Y6" si="3">L6+O6+R6+U6+X6+I6</f>
        <v>552393.20499812497</v>
      </c>
      <c r="Z6" s="28">
        <v>0.5</v>
      </c>
      <c r="AA6" s="34">
        <f>Z6*(C6*E6)</f>
        <v>35083.237500000003</v>
      </c>
    </row>
    <row r="7" spans="1:27" ht="49.5" customHeight="1" thickBot="1" x14ac:dyDescent="0.35">
      <c r="A7" s="9">
        <v>2</v>
      </c>
      <c r="B7" s="10" t="s">
        <v>18</v>
      </c>
      <c r="C7" s="11">
        <v>2871.9</v>
      </c>
      <c r="D7" s="12">
        <v>93</v>
      </c>
      <c r="E7" s="13">
        <v>47.12</v>
      </c>
      <c r="F7" s="14">
        <f t="shared" ref="F7:F22" si="4">C7*E7*12</f>
        <v>1623887.1359999999</v>
      </c>
      <c r="G7" s="14" t="s">
        <v>37</v>
      </c>
      <c r="H7" s="14" t="s">
        <v>37</v>
      </c>
      <c r="I7" s="14"/>
      <c r="J7" s="39">
        <v>0.38200000000000001</v>
      </c>
      <c r="K7" s="51">
        <v>3675.13</v>
      </c>
      <c r="L7" s="14">
        <f>C7*J7*K7/8</f>
        <v>503982.42919425003</v>
      </c>
      <c r="M7" s="15">
        <v>1.649</v>
      </c>
      <c r="N7" s="42">
        <v>54.44</v>
      </c>
      <c r="O7" s="14">
        <v>35281.25</v>
      </c>
      <c r="P7" s="15">
        <v>3.0089999999999999</v>
      </c>
      <c r="Q7" s="51">
        <v>54.44</v>
      </c>
      <c r="R7" s="14">
        <f t="shared" ref="R7:R22" si="5">D7*P7*Q7</f>
        <v>15234.326279999999</v>
      </c>
      <c r="S7" s="15">
        <f>P7+1.873</f>
        <v>4.8819999999999997</v>
      </c>
      <c r="T7" s="51">
        <v>63.98</v>
      </c>
      <c r="U7" s="14">
        <f t="shared" si="1"/>
        <v>29048.583479999994</v>
      </c>
      <c r="V7" s="13">
        <v>151</v>
      </c>
      <c r="W7" s="51">
        <v>5.55</v>
      </c>
      <c r="X7" s="13">
        <f t="shared" ref="X7:X22" si="6">W7*V7*D7</f>
        <v>77938.649999999994</v>
      </c>
      <c r="Y7" s="14">
        <f t="shared" ref="Y7:Y22" si="7">L7+O7+R7+U7+X7+I7</f>
        <v>661485.23895425012</v>
      </c>
      <c r="Z7" s="16">
        <v>0.5</v>
      </c>
      <c r="AA7" s="34">
        <f t="shared" ref="AA7:AA22" si="8">Z7*(C7*E7)</f>
        <v>67661.963999999993</v>
      </c>
    </row>
    <row r="8" spans="1:27" ht="59.25" customHeight="1" thickBot="1" x14ac:dyDescent="0.35">
      <c r="A8" s="9">
        <v>3</v>
      </c>
      <c r="B8" s="17" t="s">
        <v>24</v>
      </c>
      <c r="C8" s="18">
        <v>399.8</v>
      </c>
      <c r="D8" s="19">
        <v>23</v>
      </c>
      <c r="E8" s="20">
        <v>30.49</v>
      </c>
      <c r="F8" s="14">
        <f t="shared" si="4"/>
        <v>146278.82399999999</v>
      </c>
      <c r="G8" s="21" t="s">
        <v>37</v>
      </c>
      <c r="H8" s="21" t="s">
        <v>37</v>
      </c>
      <c r="I8" s="21"/>
      <c r="J8" s="41">
        <v>0.28100000000000003</v>
      </c>
      <c r="K8" s="51">
        <v>3675.13</v>
      </c>
      <c r="L8" s="21">
        <f>C8*J8*K8/8</f>
        <v>51609.758711750008</v>
      </c>
      <c r="M8" s="22">
        <v>3.1859999999999999</v>
      </c>
      <c r="N8" s="51">
        <v>54.44</v>
      </c>
      <c r="O8" s="21">
        <v>17530.37</v>
      </c>
      <c r="P8" s="22">
        <v>4.2699999999999996</v>
      </c>
      <c r="Q8" s="51">
        <v>54.44</v>
      </c>
      <c r="R8" s="14">
        <f t="shared" si="5"/>
        <v>5346.5523999999996</v>
      </c>
      <c r="S8" s="22">
        <v>7.4560000000000004</v>
      </c>
      <c r="T8" s="51">
        <v>63.98</v>
      </c>
      <c r="U8" s="14">
        <f t="shared" si="1"/>
        <v>10971.802239999999</v>
      </c>
      <c r="V8" s="20">
        <v>71</v>
      </c>
      <c r="W8" s="51">
        <v>5.55</v>
      </c>
      <c r="X8" s="13">
        <f t="shared" si="6"/>
        <v>9063.15</v>
      </c>
      <c r="Y8" s="14">
        <f t="shared" si="7"/>
        <v>94521.633351750002</v>
      </c>
      <c r="Z8" s="16">
        <v>0.5</v>
      </c>
      <c r="AA8" s="34">
        <f t="shared" si="8"/>
        <v>6094.951</v>
      </c>
    </row>
    <row r="9" spans="1:27" ht="59.25" customHeight="1" thickBot="1" x14ac:dyDescent="0.35">
      <c r="A9" s="9">
        <v>4</v>
      </c>
      <c r="B9" s="17" t="s">
        <v>25</v>
      </c>
      <c r="C9" s="18">
        <v>516.5</v>
      </c>
      <c r="D9" s="19">
        <v>20</v>
      </c>
      <c r="E9" s="20">
        <v>30.49</v>
      </c>
      <c r="F9" s="14">
        <f t="shared" si="4"/>
        <v>188977.02</v>
      </c>
      <c r="G9" s="20">
        <v>9</v>
      </c>
      <c r="H9" s="23">
        <v>10.86</v>
      </c>
      <c r="I9" s="21">
        <f>C9*G9*H9</f>
        <v>50482.71</v>
      </c>
      <c r="J9" s="24" t="s">
        <v>38</v>
      </c>
      <c r="K9" s="20" t="s">
        <v>38</v>
      </c>
      <c r="L9" s="25"/>
      <c r="M9" s="22" t="s">
        <v>38</v>
      </c>
      <c r="N9" s="20" t="s">
        <v>38</v>
      </c>
      <c r="O9" s="21"/>
      <c r="P9" s="22">
        <v>7.4560000000000004</v>
      </c>
      <c r="Q9" s="51">
        <v>54.44</v>
      </c>
      <c r="R9" s="14">
        <f t="shared" si="5"/>
        <v>8118.0928000000004</v>
      </c>
      <c r="S9" s="22">
        <v>7.4560000000000004</v>
      </c>
      <c r="T9" s="51">
        <v>63.98</v>
      </c>
      <c r="U9" s="14">
        <f t="shared" si="1"/>
        <v>9540.6975999999995</v>
      </c>
      <c r="V9" s="20">
        <v>104</v>
      </c>
      <c r="W9" s="51">
        <v>5.55</v>
      </c>
      <c r="X9" s="13">
        <f t="shared" si="6"/>
        <v>11543.999999999998</v>
      </c>
      <c r="Y9" s="14">
        <f t="shared" si="7"/>
        <v>79685.50039999999</v>
      </c>
      <c r="Z9" s="16">
        <v>0.5</v>
      </c>
      <c r="AA9" s="34">
        <f t="shared" si="8"/>
        <v>7874.0424999999996</v>
      </c>
    </row>
    <row r="10" spans="1:27" ht="59.25" customHeight="1" thickBot="1" x14ac:dyDescent="0.35">
      <c r="A10" s="9">
        <v>5</v>
      </c>
      <c r="B10" s="17" t="s">
        <v>26</v>
      </c>
      <c r="C10" s="18">
        <v>646</v>
      </c>
      <c r="D10" s="19">
        <v>29</v>
      </c>
      <c r="E10" s="20">
        <v>30.49</v>
      </c>
      <c r="F10" s="14">
        <f t="shared" si="4"/>
        <v>236358.47999999998</v>
      </c>
      <c r="G10" s="20">
        <v>9</v>
      </c>
      <c r="H10" s="23">
        <v>1.86</v>
      </c>
      <c r="I10" s="21">
        <f t="shared" ref="I10:I12" si="9">C10*G10*H10</f>
        <v>10814.04</v>
      </c>
      <c r="J10" s="24" t="s">
        <v>38</v>
      </c>
      <c r="K10" s="20" t="s">
        <v>38</v>
      </c>
      <c r="L10" s="25"/>
      <c r="M10" s="22" t="s">
        <v>38</v>
      </c>
      <c r="N10" s="20" t="s">
        <v>38</v>
      </c>
      <c r="O10" s="21"/>
      <c r="P10" s="22">
        <v>7.4560000000000004</v>
      </c>
      <c r="Q10" s="51">
        <v>54.44</v>
      </c>
      <c r="R10" s="14">
        <f t="shared" si="5"/>
        <v>11771.234560000001</v>
      </c>
      <c r="S10" s="22">
        <v>7.4560000000000004</v>
      </c>
      <c r="T10" s="51">
        <v>63.98</v>
      </c>
      <c r="U10" s="14">
        <f t="shared" si="1"/>
        <v>13834.01152</v>
      </c>
      <c r="V10" s="20">
        <v>71</v>
      </c>
      <c r="W10" s="51">
        <v>5.55</v>
      </c>
      <c r="X10" s="13">
        <f t="shared" si="6"/>
        <v>11427.45</v>
      </c>
      <c r="Y10" s="14">
        <f t="shared" si="7"/>
        <v>47846.736080000002</v>
      </c>
      <c r="Z10" s="16">
        <v>0.5</v>
      </c>
      <c r="AA10" s="34">
        <f t="shared" si="8"/>
        <v>9848.2699999999986</v>
      </c>
    </row>
    <row r="11" spans="1:27" ht="59.25" customHeight="1" thickBot="1" x14ac:dyDescent="0.35">
      <c r="A11" s="9">
        <v>6</v>
      </c>
      <c r="B11" s="17" t="s">
        <v>27</v>
      </c>
      <c r="C11" s="18">
        <v>591.6</v>
      </c>
      <c r="D11" s="19">
        <v>20</v>
      </c>
      <c r="E11" s="20">
        <v>30.49</v>
      </c>
      <c r="F11" s="14">
        <f t="shared" si="4"/>
        <v>216454.60799999998</v>
      </c>
      <c r="G11" s="20">
        <v>9</v>
      </c>
      <c r="H11" s="23">
        <v>1.86</v>
      </c>
      <c r="I11" s="21">
        <f t="shared" si="9"/>
        <v>9903.3840000000018</v>
      </c>
      <c r="J11" s="24" t="s">
        <v>38</v>
      </c>
      <c r="K11" s="20" t="s">
        <v>38</v>
      </c>
      <c r="L11" s="25"/>
      <c r="M11" s="22" t="s">
        <v>38</v>
      </c>
      <c r="N11" s="20" t="s">
        <v>38</v>
      </c>
      <c r="O11" s="21"/>
      <c r="P11" s="22">
        <v>7.4560000000000004</v>
      </c>
      <c r="Q11" s="51">
        <v>54.44</v>
      </c>
      <c r="R11" s="14">
        <f t="shared" si="5"/>
        <v>8118.0928000000004</v>
      </c>
      <c r="S11" s="22">
        <v>7.4560000000000004</v>
      </c>
      <c r="T11" s="51">
        <v>63.98</v>
      </c>
      <c r="U11" s="14">
        <f t="shared" si="1"/>
        <v>9540.6975999999995</v>
      </c>
      <c r="V11" s="20">
        <v>104</v>
      </c>
      <c r="W11" s="51">
        <v>5.55</v>
      </c>
      <c r="X11" s="13">
        <f t="shared" si="6"/>
        <v>11543.999999999998</v>
      </c>
      <c r="Y11" s="14">
        <f t="shared" si="7"/>
        <v>39106.174400000004</v>
      </c>
      <c r="Z11" s="16">
        <v>0.5</v>
      </c>
      <c r="AA11" s="34">
        <f t="shared" si="8"/>
        <v>9018.9419999999991</v>
      </c>
    </row>
    <row r="12" spans="1:27" ht="59.25" customHeight="1" thickBot="1" x14ac:dyDescent="0.35">
      <c r="A12" s="9">
        <v>7</v>
      </c>
      <c r="B12" s="17" t="s">
        <v>28</v>
      </c>
      <c r="C12" s="18">
        <v>297.89999999999998</v>
      </c>
      <c r="D12" s="19">
        <v>12</v>
      </c>
      <c r="E12" s="20">
        <v>30.49</v>
      </c>
      <c r="F12" s="14">
        <f t="shared" si="4"/>
        <v>108995.652</v>
      </c>
      <c r="G12" s="20">
        <v>9</v>
      </c>
      <c r="H12" s="23">
        <v>10.86</v>
      </c>
      <c r="I12" s="21">
        <f t="shared" si="9"/>
        <v>29116.745999999999</v>
      </c>
      <c r="J12" s="24" t="s">
        <v>38</v>
      </c>
      <c r="K12" s="20" t="s">
        <v>38</v>
      </c>
      <c r="L12" s="25"/>
      <c r="M12" s="22" t="s">
        <v>38</v>
      </c>
      <c r="N12" s="20" t="s">
        <v>38</v>
      </c>
      <c r="O12" s="21"/>
      <c r="P12" s="22">
        <v>5.016</v>
      </c>
      <c r="Q12" s="51">
        <v>54.44</v>
      </c>
      <c r="R12" s="14">
        <f t="shared" si="5"/>
        <v>3276.85248</v>
      </c>
      <c r="S12" s="22" t="s">
        <v>37</v>
      </c>
      <c r="T12" s="13" t="s">
        <v>37</v>
      </c>
      <c r="U12" s="14"/>
      <c r="V12" s="20">
        <v>92</v>
      </c>
      <c r="W12" s="51">
        <v>5.55</v>
      </c>
      <c r="X12" s="13">
        <f t="shared" si="6"/>
        <v>6127.2</v>
      </c>
      <c r="Y12" s="14">
        <f t="shared" si="7"/>
        <v>38520.798479999998</v>
      </c>
      <c r="Z12" s="16">
        <v>0.5</v>
      </c>
      <c r="AA12" s="34">
        <f t="shared" si="8"/>
        <v>4541.4854999999998</v>
      </c>
    </row>
    <row r="13" spans="1:27" ht="59.25" customHeight="1" thickBot="1" x14ac:dyDescent="0.35">
      <c r="A13" s="9">
        <v>8</v>
      </c>
      <c r="B13" s="17" t="s">
        <v>29</v>
      </c>
      <c r="C13" s="18">
        <v>364.4</v>
      </c>
      <c r="D13" s="19">
        <v>10</v>
      </c>
      <c r="E13" s="20">
        <v>30.49</v>
      </c>
      <c r="F13" s="14">
        <f t="shared" si="4"/>
        <v>133326.67199999999</v>
      </c>
      <c r="G13" s="20" t="s">
        <v>37</v>
      </c>
      <c r="H13" s="20" t="s">
        <v>37</v>
      </c>
      <c r="I13" s="21"/>
      <c r="J13" s="43">
        <v>0.28100000000000003</v>
      </c>
      <c r="K13" s="51">
        <v>3675.13</v>
      </c>
      <c r="L13" s="21">
        <f>C13*J13*K13/8</f>
        <v>47040.010191499998</v>
      </c>
      <c r="M13" s="45">
        <v>3.1859999999999999</v>
      </c>
      <c r="N13" s="51">
        <v>54.44</v>
      </c>
      <c r="O13" s="46">
        <v>7607.52</v>
      </c>
      <c r="P13" s="22">
        <v>4.2699999999999996</v>
      </c>
      <c r="Q13" s="51">
        <v>54.44</v>
      </c>
      <c r="R13" s="14">
        <f t="shared" si="5"/>
        <v>2324.5879999999997</v>
      </c>
      <c r="S13" s="22">
        <v>4.2699999999999996</v>
      </c>
      <c r="T13" s="51">
        <v>63.98</v>
      </c>
      <c r="U13" s="14">
        <f>D13*S13*T13</f>
        <v>2731.9459999999995</v>
      </c>
      <c r="V13" s="20">
        <v>148</v>
      </c>
      <c r="W13" s="51">
        <v>5.55</v>
      </c>
      <c r="X13" s="13">
        <f>W13*V13*D13</f>
        <v>8214</v>
      </c>
      <c r="Y13" s="14">
        <f t="shared" si="7"/>
        <v>67918.064191500001</v>
      </c>
      <c r="Z13" s="16">
        <v>0.5</v>
      </c>
      <c r="AA13" s="34">
        <f t="shared" si="8"/>
        <v>5555.2779999999993</v>
      </c>
    </row>
    <row r="14" spans="1:27" ht="59.25" customHeight="1" thickBot="1" x14ac:dyDescent="0.35">
      <c r="A14" s="9">
        <v>9</v>
      </c>
      <c r="B14" s="17" t="s">
        <v>55</v>
      </c>
      <c r="C14" s="18">
        <v>228</v>
      </c>
      <c r="D14" s="19">
        <v>11</v>
      </c>
      <c r="E14" s="20">
        <v>30</v>
      </c>
      <c r="F14" s="14">
        <f t="shared" si="4"/>
        <v>82080</v>
      </c>
      <c r="G14" s="20" t="s">
        <v>37</v>
      </c>
      <c r="H14" s="20" t="s">
        <v>37</v>
      </c>
      <c r="I14" s="21"/>
      <c r="J14" s="43">
        <v>0.28100000000000003</v>
      </c>
      <c r="K14" s="51">
        <v>3675.13</v>
      </c>
      <c r="L14" s="21">
        <f>C14*J14*K14/8</f>
        <v>29432.278605000007</v>
      </c>
      <c r="M14" s="45" t="s">
        <v>37</v>
      </c>
      <c r="N14" s="44" t="s">
        <v>37</v>
      </c>
      <c r="O14" s="46"/>
      <c r="P14" s="22">
        <v>4.2699999999999996</v>
      </c>
      <c r="Q14" s="51">
        <v>54.44</v>
      </c>
      <c r="R14" s="14">
        <f t="shared" si="5"/>
        <v>2557.0467999999996</v>
      </c>
      <c r="S14" s="22">
        <v>4.2699999999999996</v>
      </c>
      <c r="T14" s="51">
        <v>63.98</v>
      </c>
      <c r="U14" s="14">
        <f>D14*S14*T14</f>
        <v>3005.1405999999997</v>
      </c>
      <c r="V14" s="20">
        <v>92</v>
      </c>
      <c r="W14" s="51">
        <v>5.55</v>
      </c>
      <c r="X14" s="13">
        <f t="shared" si="6"/>
        <v>5616.5999999999995</v>
      </c>
      <c r="Y14" s="50">
        <f>L14+O14+R14+U14+X14+I14</f>
        <v>40611.066005000008</v>
      </c>
      <c r="Z14" s="16">
        <v>0.5</v>
      </c>
      <c r="AA14" s="34">
        <f t="shared" si="8"/>
        <v>3420</v>
      </c>
    </row>
    <row r="15" spans="1:27" ht="59.25" customHeight="1" thickBot="1" x14ac:dyDescent="0.35">
      <c r="A15" s="9">
        <v>10</v>
      </c>
      <c r="B15" s="17" t="s">
        <v>31</v>
      </c>
      <c r="C15" s="18">
        <v>297.89999999999998</v>
      </c>
      <c r="D15" s="19">
        <v>9</v>
      </c>
      <c r="E15" s="20">
        <v>49</v>
      </c>
      <c r="F15" s="14">
        <f>C15*E15*12</f>
        <v>175165.19999999998</v>
      </c>
      <c r="G15" s="20" t="s">
        <v>37</v>
      </c>
      <c r="H15" s="20" t="s">
        <v>37</v>
      </c>
      <c r="I15" s="21"/>
      <c r="J15" s="43">
        <v>0.28100000000000003</v>
      </c>
      <c r="K15" s="51">
        <v>3675.13</v>
      </c>
      <c r="L15" s="21">
        <f>C15*J15*K15/8</f>
        <v>38455.595598375003</v>
      </c>
      <c r="M15" s="45" t="s">
        <v>37</v>
      </c>
      <c r="N15" s="44" t="s">
        <v>37</v>
      </c>
      <c r="O15" s="46"/>
      <c r="P15" s="22">
        <v>4.2699999999999996</v>
      </c>
      <c r="Q15" s="51">
        <v>54.44</v>
      </c>
      <c r="R15" s="14">
        <f>D15*P15*Q15</f>
        <v>2092.1291999999994</v>
      </c>
      <c r="S15" s="22">
        <v>4.2699999999999996</v>
      </c>
      <c r="T15" s="51">
        <v>63.98</v>
      </c>
      <c r="U15" s="14">
        <f>D15*S15*T15</f>
        <v>2458.7513999999992</v>
      </c>
      <c r="V15" s="20">
        <v>92</v>
      </c>
      <c r="W15" s="51">
        <v>5.55</v>
      </c>
      <c r="X15" s="13">
        <f>W15*V15*D15</f>
        <v>4595.3999999999996</v>
      </c>
      <c r="Y15" s="50">
        <f t="shared" si="7"/>
        <v>47601.876198375001</v>
      </c>
      <c r="Z15" s="16">
        <v>0.5</v>
      </c>
      <c r="AA15" s="34">
        <f t="shared" si="8"/>
        <v>7298.5499999999993</v>
      </c>
    </row>
    <row r="16" spans="1:27" ht="59.25" customHeight="1" thickBot="1" x14ac:dyDescent="0.35">
      <c r="A16" s="9">
        <v>11</v>
      </c>
      <c r="B16" s="17" t="s">
        <v>30</v>
      </c>
      <c r="C16" s="18">
        <v>543.9</v>
      </c>
      <c r="D16" s="19">
        <v>31</v>
      </c>
      <c r="E16" s="20">
        <v>30.49</v>
      </c>
      <c r="F16" s="14">
        <f t="shared" si="4"/>
        <v>199002.13199999998</v>
      </c>
      <c r="G16" s="20" t="s">
        <v>37</v>
      </c>
      <c r="H16" s="20" t="s">
        <v>37</v>
      </c>
      <c r="I16" s="21"/>
      <c r="J16" s="43">
        <v>0.28100000000000003</v>
      </c>
      <c r="K16" s="51">
        <v>3675.13</v>
      </c>
      <c r="L16" s="21">
        <f>C16*J16*K16/8</f>
        <v>70211.475145875011</v>
      </c>
      <c r="M16" s="45">
        <v>3.1859999999999999</v>
      </c>
      <c r="N16" s="51">
        <v>54.44</v>
      </c>
      <c r="O16" s="46">
        <v>23631.09</v>
      </c>
      <c r="P16" s="22">
        <v>4.2699999999999996</v>
      </c>
      <c r="Q16" s="51">
        <v>54.44</v>
      </c>
      <c r="R16" s="14">
        <f t="shared" si="5"/>
        <v>7206.2227999999986</v>
      </c>
      <c r="S16" s="22">
        <v>4.2699999999999996</v>
      </c>
      <c r="T16" s="51">
        <v>63.98</v>
      </c>
      <c r="U16" s="14">
        <f>D16*S16*T16</f>
        <v>8469.0325999999986</v>
      </c>
      <c r="V16" s="20">
        <v>92</v>
      </c>
      <c r="W16" s="51">
        <v>5.55</v>
      </c>
      <c r="X16" s="13">
        <f t="shared" si="6"/>
        <v>15828.599999999999</v>
      </c>
      <c r="Y16" s="14">
        <f t="shared" si="7"/>
        <v>125346.42054587501</v>
      </c>
      <c r="Z16" s="16">
        <v>0.5</v>
      </c>
      <c r="AA16" s="34">
        <f t="shared" si="8"/>
        <v>8291.7554999999993</v>
      </c>
    </row>
    <row r="17" spans="1:27" ht="59.25" customHeight="1" thickBot="1" x14ac:dyDescent="0.35">
      <c r="A17" s="9">
        <v>12</v>
      </c>
      <c r="B17" s="17" t="s">
        <v>32</v>
      </c>
      <c r="C17" s="18">
        <v>537</v>
      </c>
      <c r="D17" s="19">
        <v>12</v>
      </c>
      <c r="E17" s="20">
        <v>30.49</v>
      </c>
      <c r="F17" s="14">
        <f t="shared" si="4"/>
        <v>196477.56</v>
      </c>
      <c r="G17" s="20">
        <v>9</v>
      </c>
      <c r="H17" s="23">
        <v>10.86</v>
      </c>
      <c r="I17" s="21">
        <f t="shared" ref="I17:I18" si="10">C17*G17*H17</f>
        <v>52486.38</v>
      </c>
      <c r="J17" s="24" t="s">
        <v>38</v>
      </c>
      <c r="K17" s="20" t="s">
        <v>38</v>
      </c>
      <c r="L17" s="25"/>
      <c r="M17" s="22" t="s">
        <v>38</v>
      </c>
      <c r="N17" s="20" t="s">
        <v>38</v>
      </c>
      <c r="O17" s="21"/>
      <c r="P17" s="22">
        <v>5.016</v>
      </c>
      <c r="Q17" s="51">
        <v>54.44</v>
      </c>
      <c r="R17" s="14">
        <f t="shared" si="5"/>
        <v>3276.85248</v>
      </c>
      <c r="S17" s="22" t="s">
        <v>37</v>
      </c>
      <c r="T17" s="13" t="s">
        <v>37</v>
      </c>
      <c r="U17" s="14"/>
      <c r="V17" s="20">
        <v>115</v>
      </c>
      <c r="W17" s="51">
        <v>5.55</v>
      </c>
      <c r="X17" s="13">
        <f t="shared" si="6"/>
        <v>7659</v>
      </c>
      <c r="Y17" s="14">
        <f t="shared" si="7"/>
        <v>63422.232479999999</v>
      </c>
      <c r="Z17" s="16">
        <v>0.5</v>
      </c>
      <c r="AA17" s="34">
        <f t="shared" si="8"/>
        <v>8186.5649999999996</v>
      </c>
    </row>
    <row r="18" spans="1:27" ht="59.25" customHeight="1" thickBot="1" x14ac:dyDescent="0.35">
      <c r="A18" s="9">
        <v>13</v>
      </c>
      <c r="B18" s="17" t="s">
        <v>33</v>
      </c>
      <c r="C18" s="18">
        <v>304.39999999999998</v>
      </c>
      <c r="D18" s="19">
        <v>17</v>
      </c>
      <c r="E18" s="20">
        <v>30.49</v>
      </c>
      <c r="F18" s="14">
        <f t="shared" si="4"/>
        <v>111373.87199999999</v>
      </c>
      <c r="G18" s="20">
        <v>9</v>
      </c>
      <c r="H18" s="23">
        <v>10.86</v>
      </c>
      <c r="I18" s="21">
        <f t="shared" si="10"/>
        <v>29752.055999999997</v>
      </c>
      <c r="J18" s="24" t="s">
        <v>38</v>
      </c>
      <c r="K18" s="20" t="s">
        <v>38</v>
      </c>
      <c r="L18" s="25"/>
      <c r="M18" s="22" t="s">
        <v>38</v>
      </c>
      <c r="N18" s="20" t="s">
        <v>38</v>
      </c>
      <c r="O18" s="21"/>
      <c r="P18" s="22">
        <v>7.4560000000000004</v>
      </c>
      <c r="Q18" s="51">
        <v>54.44</v>
      </c>
      <c r="R18" s="14">
        <f t="shared" si="5"/>
        <v>6900.3788800000002</v>
      </c>
      <c r="S18" s="22">
        <v>7.4560000000000004</v>
      </c>
      <c r="T18" s="51">
        <v>63.98</v>
      </c>
      <c r="U18" s="14">
        <f>D18*S18*T18</f>
        <v>8109.5929599999999</v>
      </c>
      <c r="V18" s="20">
        <v>92</v>
      </c>
      <c r="W18" s="51">
        <v>5.55</v>
      </c>
      <c r="X18" s="13">
        <f t="shared" si="6"/>
        <v>8680.1999999999989</v>
      </c>
      <c r="Y18" s="14">
        <f t="shared" si="7"/>
        <v>53442.227839999992</v>
      </c>
      <c r="Z18" s="16">
        <v>0.5</v>
      </c>
      <c r="AA18" s="34">
        <f t="shared" si="8"/>
        <v>4640.5779999999995</v>
      </c>
    </row>
    <row r="19" spans="1:27" ht="59.25" customHeight="1" thickBot="1" x14ac:dyDescent="0.35">
      <c r="A19" s="9">
        <v>14</v>
      </c>
      <c r="B19" s="17" t="s">
        <v>34</v>
      </c>
      <c r="C19" s="18">
        <v>395.7</v>
      </c>
      <c r="D19" s="19">
        <v>26</v>
      </c>
      <c r="E19" s="20">
        <v>30.49</v>
      </c>
      <c r="F19" s="14">
        <f t="shared" si="4"/>
        <v>144778.71599999999</v>
      </c>
      <c r="G19" s="21"/>
      <c r="H19" s="21"/>
      <c r="I19" s="21"/>
      <c r="J19" s="48">
        <v>0.28100000000000003</v>
      </c>
      <c r="K19" s="51">
        <v>3675.13</v>
      </c>
      <c r="L19" s="21">
        <f>C19*J19*K19/8</f>
        <v>51080.494052625007</v>
      </c>
      <c r="M19" s="22" t="s">
        <v>37</v>
      </c>
      <c r="N19" s="20" t="s">
        <v>37</v>
      </c>
      <c r="O19" s="21"/>
      <c r="P19" s="22">
        <v>5.016</v>
      </c>
      <c r="Q19" s="51">
        <v>54.44</v>
      </c>
      <c r="R19" s="14">
        <f t="shared" si="5"/>
        <v>7099.8470399999997</v>
      </c>
      <c r="S19" s="22" t="s">
        <v>37</v>
      </c>
      <c r="T19" s="13" t="s">
        <v>37</v>
      </c>
      <c r="U19" s="21"/>
      <c r="V19" s="20">
        <v>71</v>
      </c>
      <c r="W19" s="51">
        <v>5.55</v>
      </c>
      <c r="X19" s="13">
        <f t="shared" si="6"/>
        <v>10245.300000000001</v>
      </c>
      <c r="Y19" s="14">
        <f t="shared" si="7"/>
        <v>68425.64109262501</v>
      </c>
      <c r="Z19" s="16">
        <v>0.5</v>
      </c>
      <c r="AA19" s="34">
        <f t="shared" si="8"/>
        <v>6032.4464999999991</v>
      </c>
    </row>
    <row r="20" spans="1:27" ht="59.25" customHeight="1" thickBot="1" x14ac:dyDescent="0.35">
      <c r="A20" s="9">
        <v>15</v>
      </c>
      <c r="B20" s="17" t="s">
        <v>35</v>
      </c>
      <c r="C20" s="18">
        <v>712.3</v>
      </c>
      <c r="D20" s="19">
        <v>42</v>
      </c>
      <c r="E20" s="20">
        <v>30.49</v>
      </c>
      <c r="F20" s="14">
        <f t="shared" si="4"/>
        <v>260616.32399999996</v>
      </c>
      <c r="G20" s="21"/>
      <c r="H20" s="21"/>
      <c r="I20" s="21"/>
      <c r="J20" s="48">
        <v>0.28100000000000003</v>
      </c>
      <c r="K20" s="51">
        <v>3675.13</v>
      </c>
      <c r="L20" s="21">
        <f>C20*J20*K20/8</f>
        <v>91950.052852375011</v>
      </c>
      <c r="M20" s="22" t="s">
        <v>37</v>
      </c>
      <c r="N20" s="20" t="s">
        <v>37</v>
      </c>
      <c r="O20" s="21"/>
      <c r="P20" s="22">
        <v>5.016</v>
      </c>
      <c r="Q20" s="51">
        <v>54.44</v>
      </c>
      <c r="R20" s="14">
        <f t="shared" si="5"/>
        <v>11468.983679999999</v>
      </c>
      <c r="S20" s="22" t="s">
        <v>37</v>
      </c>
      <c r="T20" s="13" t="s">
        <v>37</v>
      </c>
      <c r="U20" s="21"/>
      <c r="V20" s="20">
        <v>71</v>
      </c>
      <c r="W20" s="51">
        <v>5.55</v>
      </c>
      <c r="X20" s="13">
        <f t="shared" si="6"/>
        <v>16550.100000000002</v>
      </c>
      <c r="Y20" s="14">
        <f t="shared" si="7"/>
        <v>119969.13653237502</v>
      </c>
      <c r="Z20" s="16">
        <v>0.5</v>
      </c>
      <c r="AA20" s="34">
        <f t="shared" si="8"/>
        <v>10859.013499999999</v>
      </c>
    </row>
    <row r="21" spans="1:27" ht="59.25" customHeight="1" thickBot="1" x14ac:dyDescent="0.35">
      <c r="A21" s="9">
        <v>16</v>
      </c>
      <c r="B21" s="26" t="s">
        <v>36</v>
      </c>
      <c r="C21" s="11">
        <v>232.9</v>
      </c>
      <c r="D21" s="12">
        <v>8</v>
      </c>
      <c r="E21" s="20">
        <v>30.49</v>
      </c>
      <c r="F21" s="14">
        <f t="shared" si="4"/>
        <v>85213.452000000005</v>
      </c>
      <c r="G21" s="14"/>
      <c r="H21" s="14"/>
      <c r="I21" s="14"/>
      <c r="J21" s="47">
        <v>0.28100000000000003</v>
      </c>
      <c r="K21" s="51">
        <v>3675.13</v>
      </c>
      <c r="L21" s="14">
        <f>C21*J21*K21/8</f>
        <v>30064.814417125002</v>
      </c>
      <c r="M21" s="49">
        <v>3.1859999999999999</v>
      </c>
      <c r="N21" s="51">
        <v>54.44</v>
      </c>
      <c r="O21" s="50">
        <v>6100.72</v>
      </c>
      <c r="P21" s="15">
        <v>4.2699999999999996</v>
      </c>
      <c r="Q21" s="51">
        <v>54.44</v>
      </c>
      <c r="R21" s="14">
        <f t="shared" si="5"/>
        <v>1859.6703999999997</v>
      </c>
      <c r="S21" s="15">
        <v>4.2699999999999996</v>
      </c>
      <c r="T21" s="51">
        <v>63.98</v>
      </c>
      <c r="U21" s="14">
        <f>D21*S21*T21</f>
        <v>2185.5567999999998</v>
      </c>
      <c r="V21" s="13">
        <v>92</v>
      </c>
      <c r="W21" s="51">
        <v>5.55</v>
      </c>
      <c r="X21" s="13">
        <f t="shared" si="6"/>
        <v>4084.7999999999997</v>
      </c>
      <c r="Y21" s="14">
        <f t="shared" si="7"/>
        <v>44295.561617125008</v>
      </c>
      <c r="Z21" s="16">
        <v>0.5</v>
      </c>
      <c r="AA21" s="34">
        <f t="shared" si="8"/>
        <v>3550.5605</v>
      </c>
    </row>
    <row r="22" spans="1:27" ht="59.25" customHeight="1" x14ac:dyDescent="0.3">
      <c r="A22" s="9">
        <v>18</v>
      </c>
      <c r="B22" s="17" t="s">
        <v>54</v>
      </c>
      <c r="C22" s="54">
        <v>284.5</v>
      </c>
      <c r="D22" s="54">
        <v>13</v>
      </c>
      <c r="E22" s="20">
        <v>30.49</v>
      </c>
      <c r="F22" s="21">
        <f t="shared" si="4"/>
        <v>104092.85999999999</v>
      </c>
      <c r="G22" s="51">
        <v>9</v>
      </c>
      <c r="H22" s="53">
        <v>10.86</v>
      </c>
      <c r="I22" s="52">
        <f t="shared" ref="I22" si="11">C22*G22*H22</f>
        <v>27807.03</v>
      </c>
      <c r="J22" s="36" t="s">
        <v>37</v>
      </c>
      <c r="K22" s="20" t="s">
        <v>37</v>
      </c>
      <c r="L22" s="37"/>
      <c r="M22" s="36" t="s">
        <v>37</v>
      </c>
      <c r="N22" s="20" t="s">
        <v>37</v>
      </c>
      <c r="O22" s="38"/>
      <c r="P22" s="22">
        <v>4.2699999999999996</v>
      </c>
      <c r="Q22" s="20">
        <v>49.54</v>
      </c>
      <c r="R22" s="21">
        <f t="shared" si="5"/>
        <v>2749.9653999999996</v>
      </c>
      <c r="S22" s="27" t="s">
        <v>37</v>
      </c>
      <c r="T22" s="20" t="s">
        <v>37</v>
      </c>
      <c r="U22" s="21"/>
      <c r="V22" s="36">
        <v>71</v>
      </c>
      <c r="W22" s="51">
        <v>5.55</v>
      </c>
      <c r="X22" s="20">
        <f t="shared" si="6"/>
        <v>5122.6500000000005</v>
      </c>
      <c r="Y22" s="21">
        <f t="shared" si="7"/>
        <v>35679.645400000001</v>
      </c>
      <c r="Z22" s="28">
        <v>0.5</v>
      </c>
      <c r="AA22" s="34">
        <f t="shared" si="8"/>
        <v>4337.2024999999994</v>
      </c>
    </row>
    <row r="23" spans="1:27" ht="21.75" customHeight="1" x14ac:dyDescent="0.3"/>
    <row r="24" spans="1:27" ht="59.25" customHeight="1" x14ac:dyDescent="0.3">
      <c r="B24" s="56" t="s">
        <v>47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29"/>
      <c r="S24" s="29"/>
    </row>
    <row r="25" spans="1:27" ht="30.75" customHeight="1" x14ac:dyDescent="0.3">
      <c r="B25" s="56" t="s">
        <v>48</v>
      </c>
      <c r="C25" s="56"/>
      <c r="D25" s="56"/>
      <c r="E25" s="56"/>
      <c r="F25" s="56"/>
      <c r="G25" s="56"/>
      <c r="H25" s="56"/>
      <c r="I25" s="56"/>
      <c r="J25" s="56"/>
      <c r="K25" s="56"/>
      <c r="L25" s="29"/>
      <c r="M25" s="29"/>
      <c r="N25" s="29"/>
      <c r="O25" s="29"/>
      <c r="P25" s="29"/>
      <c r="Q25" s="29"/>
      <c r="R25" s="29"/>
      <c r="S25" s="29"/>
    </row>
    <row r="26" spans="1:27" ht="36.75" customHeight="1" x14ac:dyDescent="0.3">
      <c r="B26" s="35" t="s">
        <v>49</v>
      </c>
      <c r="C26" s="35"/>
      <c r="D26" s="35"/>
      <c r="E26" s="35"/>
      <c r="F26" s="35"/>
      <c r="G26" s="35"/>
      <c r="H26" s="35"/>
      <c r="I26" s="35"/>
      <c r="J26" s="35"/>
      <c r="K26" s="29"/>
      <c r="L26" s="29"/>
      <c r="M26" s="29"/>
      <c r="N26" s="29"/>
      <c r="O26" s="29"/>
      <c r="P26" s="29"/>
      <c r="Q26" s="29"/>
      <c r="R26" s="29"/>
      <c r="S26" s="29"/>
    </row>
    <row r="27" spans="1:27" ht="33" customHeight="1" x14ac:dyDescent="0.3">
      <c r="B27" s="56" t="s">
        <v>50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35"/>
      <c r="N27" s="29"/>
      <c r="O27" s="29"/>
      <c r="P27" s="29"/>
      <c r="Q27" s="29"/>
      <c r="R27" s="29"/>
      <c r="S27" s="29"/>
    </row>
    <row r="28" spans="1:27" ht="29.25" customHeight="1" x14ac:dyDescent="0.3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9"/>
      <c r="P28" s="29"/>
      <c r="Q28" s="29"/>
      <c r="R28" s="29"/>
      <c r="S28" s="29"/>
    </row>
    <row r="29" spans="1:27" ht="31.5" customHeight="1" x14ac:dyDescent="0.3"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27" ht="27.75" customHeight="1" x14ac:dyDescent="0.3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27" ht="59.25" customHeight="1" x14ac:dyDescent="0.3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27" ht="59.25" customHeight="1" x14ac:dyDescent="0.3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2:14" ht="59.25" customHeight="1" x14ac:dyDescent="0.3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2:14" ht="59.25" customHeight="1" x14ac:dyDescent="0.3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2:14" ht="59.25" customHeight="1" x14ac:dyDescent="0.3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2:14" ht="59.25" customHeight="1" x14ac:dyDescent="0.3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2:14" ht="59.25" customHeight="1" x14ac:dyDescent="0.3">
      <c r="B37" s="30" t="s">
        <v>56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2:14" ht="59.25" customHeight="1" x14ac:dyDescent="0.3">
      <c r="B38" s="2" t="s">
        <v>57</v>
      </c>
    </row>
    <row r="39" spans="2:14" ht="59.25" customHeight="1" x14ac:dyDescent="0.3">
      <c r="B39" s="2" t="s">
        <v>21</v>
      </c>
      <c r="C39" s="2">
        <v>2245.3000000000002</v>
      </c>
      <c r="D39" s="2">
        <v>220</v>
      </c>
    </row>
    <row r="41" spans="2:14" ht="59.25" customHeight="1" x14ac:dyDescent="0.3">
      <c r="B41" s="2" t="s">
        <v>58</v>
      </c>
    </row>
    <row r="42" spans="2:14" ht="59.25" customHeight="1" x14ac:dyDescent="0.3">
      <c r="B42" s="2" t="s">
        <v>59</v>
      </c>
    </row>
    <row r="44" spans="2:14" ht="59.25" customHeight="1" x14ac:dyDescent="0.3">
      <c r="B44" s="2" t="s">
        <v>60</v>
      </c>
    </row>
    <row r="45" spans="2:14" ht="59.25" customHeight="1" x14ac:dyDescent="0.3">
      <c r="B45" s="2" t="s">
        <v>61</v>
      </c>
      <c r="C45" s="31"/>
      <c r="E45" s="31"/>
    </row>
    <row r="46" spans="2:14" ht="59.25" customHeight="1" x14ac:dyDescent="0.3">
      <c r="C46" s="31"/>
      <c r="E46" s="31"/>
    </row>
    <row r="47" spans="2:14" ht="59.25" customHeight="1" x14ac:dyDescent="0.3">
      <c r="B47" s="2" t="s">
        <v>62</v>
      </c>
    </row>
    <row r="48" spans="2:14" ht="59.25" customHeight="1" x14ac:dyDescent="0.3">
      <c r="B48" s="2" t="s">
        <v>63</v>
      </c>
      <c r="C48" s="31"/>
      <c r="E48" s="31"/>
    </row>
    <row r="49" spans="2:13" ht="59.25" customHeight="1" x14ac:dyDescent="0.3">
      <c r="C49" s="31"/>
      <c r="E49" s="31"/>
    </row>
    <row r="50" spans="2:13" ht="59.25" customHeight="1" x14ac:dyDescent="0.3">
      <c r="B50" s="2" t="s">
        <v>64</v>
      </c>
    </row>
    <row r="51" spans="2:13" ht="59.25" customHeight="1" x14ac:dyDescent="0.3">
      <c r="B51" s="2" t="s">
        <v>65</v>
      </c>
      <c r="C51" s="31"/>
      <c r="E51" s="31"/>
    </row>
    <row r="52" spans="2:13" ht="59.25" customHeight="1" x14ac:dyDescent="0.3">
      <c r="C52" s="31"/>
      <c r="E52" s="31"/>
    </row>
    <row r="53" spans="2:13" ht="59.25" customHeight="1" x14ac:dyDescent="0.3">
      <c r="B53" s="2" t="s">
        <v>39</v>
      </c>
    </row>
    <row r="54" spans="2:13" ht="59.25" customHeight="1" x14ac:dyDescent="0.3">
      <c r="B54" s="2" t="s">
        <v>40</v>
      </c>
      <c r="C54" s="31"/>
      <c r="E54" s="31"/>
    </row>
    <row r="55" spans="2:13" ht="59.25" customHeight="1" x14ac:dyDescent="0.3">
      <c r="C55" s="31"/>
      <c r="E55" s="31"/>
    </row>
    <row r="56" spans="2:13" ht="59.25" customHeight="1" x14ac:dyDescent="0.3">
      <c r="B56" s="2" t="s">
        <v>68</v>
      </c>
      <c r="F56" s="31">
        <f>8*3.186</f>
        <v>25.488</v>
      </c>
      <c r="G56" s="31"/>
      <c r="H56" s="2">
        <v>25.49</v>
      </c>
      <c r="J56" s="31">
        <f>H56*54.44</f>
        <v>1387.6755999999998</v>
      </c>
    </row>
    <row r="57" spans="2:13" ht="59.25" customHeight="1" x14ac:dyDescent="0.3">
      <c r="B57" s="2" t="s">
        <v>66</v>
      </c>
      <c r="C57" s="31"/>
      <c r="E57" s="31"/>
      <c r="J57" s="31">
        <f>25.49*0.0651</f>
        <v>1.6593990000000001</v>
      </c>
      <c r="K57" s="31">
        <f>M57*3675.13</f>
        <v>6100.7157999999999</v>
      </c>
      <c r="M57" s="2">
        <v>1.66</v>
      </c>
    </row>
    <row r="58" spans="2:13" ht="59.25" customHeight="1" x14ac:dyDescent="0.3">
      <c r="C58" s="31"/>
      <c r="E58" s="31"/>
    </row>
    <row r="59" spans="2:13" ht="59.25" customHeight="1" x14ac:dyDescent="0.3">
      <c r="B59" s="2" t="s">
        <v>67</v>
      </c>
      <c r="F59" s="2">
        <v>82.84</v>
      </c>
      <c r="G59" s="31">
        <f>F59*54.44</f>
        <v>4509.8095999999996</v>
      </c>
    </row>
    <row r="60" spans="2:13" ht="59.25" customHeight="1" x14ac:dyDescent="0.3">
      <c r="B60" s="2" t="s">
        <v>69</v>
      </c>
      <c r="C60" s="31"/>
      <c r="E60" s="31"/>
      <c r="J60" s="31">
        <f>82.84*0.0626</f>
        <v>5.1857840000000008</v>
      </c>
      <c r="L60" s="31">
        <f>M60*3675.13</f>
        <v>19073.924700000003</v>
      </c>
      <c r="M60" s="2">
        <v>5.19</v>
      </c>
    </row>
  </sheetData>
  <mergeCells count="25">
    <mergeCell ref="A4:A5"/>
    <mergeCell ref="U1:AA1"/>
    <mergeCell ref="B2:AA2"/>
    <mergeCell ref="B4:B5"/>
    <mergeCell ref="C4:C5"/>
    <mergeCell ref="D4:D5"/>
    <mergeCell ref="E4:F4"/>
    <mergeCell ref="K4:L4"/>
    <mergeCell ref="N4:O4"/>
    <mergeCell ref="Q4:R4"/>
    <mergeCell ref="T4:U4"/>
    <mergeCell ref="J4:J5"/>
    <mergeCell ref="V4:V5"/>
    <mergeCell ref="P4:P5"/>
    <mergeCell ref="S4:S5"/>
    <mergeCell ref="W4:X4"/>
    <mergeCell ref="B29:N29"/>
    <mergeCell ref="B24:Q24"/>
    <mergeCell ref="B25:K25"/>
    <mergeCell ref="B27:L27"/>
    <mergeCell ref="Z4:Z5"/>
    <mergeCell ref="G4:G5"/>
    <mergeCell ref="M4:M5"/>
    <mergeCell ref="H4:I4"/>
    <mergeCell ref="Y4:Y5"/>
  </mergeCells>
  <pageMargins left="0.31496062992125984" right="0.19685039370078741" top="0.26" bottom="0.35433070866141736" header="0.31496062992125984" footer="0.17"/>
  <pageSetup paperSize="9" scale="38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Размер обеспеч. исполнен. о (2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2026-10-30T03:42:12Z</dcterms:modified>
</cp:coreProperties>
</file>